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1.0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'SO.01.02 01 Pol'!$A$1:$U$31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21" i="12" l="1"/>
  <c r="F40" i="1" s="1"/>
  <c r="G8" i="12"/>
  <c r="G7" i="12" s="1"/>
  <c r="I49" i="1" s="1"/>
  <c r="I8" i="12"/>
  <c r="I7" i="12" s="1"/>
  <c r="K8" i="12"/>
  <c r="K7" i="12" s="1"/>
  <c r="O8" i="12"/>
  <c r="O7" i="12" s="1"/>
  <c r="Q8" i="12"/>
  <c r="Q7" i="12" s="1"/>
  <c r="U8" i="12"/>
  <c r="U7" i="12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G14" i="12"/>
  <c r="G13" i="12" s="1"/>
  <c r="I51" i="1" s="1"/>
  <c r="I17" i="1" s="1"/>
  <c r="I14" i="12"/>
  <c r="K14" i="12"/>
  <c r="O14" i="12"/>
  <c r="Q14" i="12"/>
  <c r="Q13" i="12" s="1"/>
  <c r="U14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I13" i="12" l="1"/>
  <c r="M14" i="12"/>
  <c r="M13" i="12" s="1"/>
  <c r="F39" i="1"/>
  <c r="F41" i="1"/>
  <c r="O13" i="12"/>
  <c r="M8" i="12"/>
  <c r="M7" i="12" s="1"/>
  <c r="U13" i="12"/>
  <c r="K13" i="12"/>
  <c r="AF21" i="12"/>
  <c r="G10" i="12"/>
  <c r="I50" i="1" s="1"/>
  <c r="I16" i="1" s="1"/>
  <c r="I21" i="1" s="1"/>
  <c r="G41" i="1" l="1"/>
  <c r="H41" i="1" s="1"/>
  <c r="I41" i="1" s="1"/>
  <c r="G39" i="1"/>
  <c r="H39" i="1" s="1"/>
  <c r="H42" i="1" s="1"/>
  <c r="G40" i="1"/>
  <c r="H40" i="1" s="1"/>
  <c r="I40" i="1" s="1"/>
  <c r="F42" i="1"/>
  <c r="I52" i="1"/>
  <c r="G21" i="12"/>
  <c r="G23" i="1" l="1"/>
  <c r="J49" i="1"/>
  <c r="J50" i="1"/>
  <c r="J51" i="1"/>
  <c r="G42" i="1"/>
  <c r="G25" i="1" s="1"/>
  <c r="G26" i="1" s="1"/>
  <c r="I39" i="1"/>
  <c r="I42" i="1" s="1"/>
  <c r="J40" i="1" l="1"/>
  <c r="J41" i="1"/>
  <c r="J39" i="1"/>
  <c r="J42" i="1" s="1"/>
  <c r="G24" i="1"/>
  <c r="G29" i="1" s="1"/>
  <c r="J52" i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<sst xmlns="http://schemas.openxmlformats.org/spreadsheetml/2006/main" count="178" uniqueCount="114">
  <si>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</si>
  <si>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</si>
  <si>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</si>
  <si>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</si>
  <si>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</si>
  <si>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</si>
  <si>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</si>
  <si>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</si>
  <si>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</si>
  <si>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</si>
  <si>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</si>
  <si>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</si>
  <si>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</si>
  <si>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</si>
  <si>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</si>
  <si>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</si>
  <si>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</si>
  <si>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</si>
  <si>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</si>
  <si>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</si>
  <si>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</si>
  <si>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</si>
  <si>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</si>
  <si>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</si>
  <si>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</si>
  <si>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</si>
  <si>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</si>
  <si>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</si>
  <si>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</si>
  <si>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</si>
  <si>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</si>
  <si>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</si>
  <si>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</si>
  <si>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</si>
  <si>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</si>
  <si>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</si>
  <si>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</si>
  <si>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</si>
  <si>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</si>
  <si>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</si>
  <si>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</si>
  <si>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</si>
  <si>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</si>
  <si>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</si>
  <si>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</si>
  <si>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SO.01.02</t>
  </si>
  <si>
    <t>Odstranění a přeložení stávajícího oplocení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</si>
  <si>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</si>
  <si>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</si>
  <si>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</si>
  <si>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</si>
  <si>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</si>
  <si>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</si>
  <si>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</si>
  <si>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</si>
  <si>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</si>
  <si>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</si>
  <si>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</si>
  <si>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</si>
  <si>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</si>
  <si>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</si>
  <si>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</si>
  <si>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</si>
  <si>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</si>
  <si>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</si>
  <si>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</si>
  <si>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</si>
  <si>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</si>
  <si>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</si>
  <si>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</si>
  <si>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</si>
  <si>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</si>
  <si>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</si>
  <si>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</si>
  <si>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</si>
  <si>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</si>
  <si>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</si>
  <si>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</si>
  <si>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</si>
  <si>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</si>
  <si>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</si>
  <si>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</si>
  <si>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</si>
  <si>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</si>
  <si>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</si>
  <si>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</si>
  <si>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</si>
  <si>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</si>
  <si>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</si>
  <si>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</si>
  <si>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</si>
  <si>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</t>
  </si>
  <si>
    <t>výkopy pro základy oplocení : 0,9*0,2*0,2*29</t>
  </si>
  <si>
    <t>VV</t>
  </si>
  <si>
    <t>275313611R00</t>
  </si>
  <si>
    <t>Beton základových patek prostý C 16/20</t>
  </si>
  <si>
    <t>základy oplocení : 0,9*0,2*0,2*29</t>
  </si>
  <si>
    <t>767914120R00</t>
  </si>
  <si>
    <t>Montáž oplocení rámového H do 1,5 m</t>
  </si>
  <si>
    <t>m</t>
  </si>
  <si>
    <t>94,0</t>
  </si>
  <si>
    <t>767914830R00</t>
  </si>
  <si>
    <t>Demontáž oplocení rámového H do 2 m</t>
  </si>
  <si>
    <t>118,44</t>
  </si>
  <si>
    <t>767001</t>
  </si>
  <si>
    <t>Oplocení výšky 1,1 m, pozink ocel, zelený nátěr, D</t>
  </si>
  <si>
    <t xml:space="preserve">m     </t>
  </si>
  <si>
    <t>POL3_</t>
  </si>
  <si>
    <t>94-41,3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</si>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</sst>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1" t="s">
        <v>41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5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264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2"/>
      <c r="E11" s="232"/>
      <c r="F11" s="232"/>
      <c r="G11" s="232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5"/>
      <c r="E12" s="235"/>
      <c r="F12" s="235"/>
      <c r="G12" s="235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6"/>
      <c r="E13" s="236"/>
      <c r="F13" s="236"/>
      <c r="G13" s="23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12"/>
      <c r="F16" s="213"/>
      <c r="G16" s="212"/>
      <c r="H16" s="213"/>
      <c r="I16" s="212">
        <f>SUMIF(F49:F51,A16,I49:I51)+SUMIF(F49:F51,"PSU",I49:I51)</f>
        <v>0</v>
      </c>
      <c r="J16" s="219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12"/>
      <c r="F17" s="213"/>
      <c r="G17" s="212"/>
      <c r="H17" s="213"/>
      <c r="I17" s="212">
        <f>SUMIF(F49:F51,A17,I49:I51)</f>
        <v>0</v>
      </c>
      <c r="J17" s="219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12"/>
      <c r="F18" s="213"/>
      <c r="G18" s="212"/>
      <c r="H18" s="213"/>
      <c r="I18" s="212">
        <f>SUMIF(F49:F51,A18,I49:I51)</f>
        <v>0</v>
      </c>
      <c r="J18" s="219"/>
    </row>
    <row r="19" spans="1:10" ht="23.25" customHeight="1" x14ac:dyDescent="0.2">
      <c r="A19" s="160" t="s">
        <v>62</v>
      </c>
      <c r="B19" s="58" t="s">
        <v>29</v>
      </c>
      <c r="C19" s="59"/>
      <c r="D19" s="60"/>
      <c r="E19" s="212"/>
      <c r="F19" s="213"/>
      <c r="G19" s="212"/>
      <c r="H19" s="213"/>
      <c r="I19" s="212">
        <f>SUMIF(F49:F51,A19,I49:I51)</f>
        <v>0</v>
      </c>
      <c r="J19" s="219"/>
    </row>
    <row r="20" spans="1:10" ht="23.25" customHeight="1" x14ac:dyDescent="0.2">
      <c r="A20" s="160" t="s">
        <v>63</v>
      </c>
      <c r="B20" s="58" t="s">
        <v>30</v>
      </c>
      <c r="C20" s="59"/>
      <c r="D20" s="60"/>
      <c r="E20" s="212"/>
      <c r="F20" s="213"/>
      <c r="G20" s="212"/>
      <c r="H20" s="213"/>
      <c r="I20" s="212">
        <f>SUMIF(F49:F51,A20,I49:I51)</f>
        <v>0</v>
      </c>
      <c r="J20" s="219"/>
    </row>
    <row r="21" spans="1:10" ht="23.25" customHeight="1" x14ac:dyDescent="0.2">
      <c r="A21" s="4"/>
      <c r="B21" s="75" t="s">
        <v>31</v>
      </c>
      <c r="C21" s="76"/>
      <c r="D21" s="77"/>
      <c r="E21" s="220"/>
      <c r="F21" s="229"/>
      <c r="G21" s="220"/>
      <c r="H21" s="229"/>
      <c r="I21" s="220">
        <f>SUM(I16:J20)</f>
        <v>0</v>
      </c>
      <c r="J21" s="22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7">
        <f>ZakladDPHSniVypocet</f>
        <v>0</v>
      </c>
      <c r="H23" s="218"/>
      <c r="I23" s="21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5">
        <f>ZakladDPHSni*SazbaDPH1/100</f>
        <v>0</v>
      </c>
      <c r="H24" s="216"/>
      <c r="I24" s="216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7">
        <f>ZakladDPHZaklVypocet</f>
        <v>0</v>
      </c>
      <c r="H25" s="218"/>
      <c r="I25" s="21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5">
        <f>ZakladDPHZakl*SazbaDPH2/100</f>
        <v>0</v>
      </c>
      <c r="H26" s="226"/>
      <c r="I26" s="22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7">
        <f>0</f>
        <v>0</v>
      </c>
      <c r="H27" s="227"/>
      <c r="I27" s="227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0">
        <f>ZakladDPHSniVypocet+ZakladDPHZaklVypocet</f>
        <v>0</v>
      </c>
      <c r="H28" s="230"/>
      <c r="I28" s="230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28">
        <f>ZakladDPHSni+DPHSni+ZakladDPHZakl+DPHZakl+Zaokrouhleni</f>
        <v>0</v>
      </c>
      <c r="H29" s="228"/>
      <c r="I29" s="228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4" t="s">
        <v>2</v>
      </c>
      <c r="E35" s="21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39"/>
      <c r="D39" s="240"/>
      <c r="E39" s="240"/>
      <c r="F39" s="120">
        <f>'SO.01.02 01 Pol'!AE21</f>
        <v>0</v>
      </c>
      <c r="G39" s="121">
        <f>'SO.01.02 01 Pol'!AF21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41" t="s">
        <v>46</v>
      </c>
      <c r="D40" s="242"/>
      <c r="E40" s="242"/>
      <c r="F40" s="123">
        <f>'SO.01.02 01 Pol'!AE21</f>
        <v>0</v>
      </c>
      <c r="G40" s="124">
        <f>'SO.01.02 01 Pol'!AF21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43" t="s">
        <v>44</v>
      </c>
      <c r="D41" s="244"/>
      <c r="E41" s="244"/>
      <c r="F41" s="125">
        <f>'SO.01.02 01 Pol'!AE21</f>
        <v>0</v>
      </c>
      <c r="G41" s="126">
        <f>'SO.01.02 01 Pol'!AF21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45" t="s">
        <v>52</v>
      </c>
      <c r="C42" s="246"/>
      <c r="D42" s="246"/>
      <c r="E42" s="247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48" t="s">
        <v>57</v>
      </c>
      <c r="D49" s="249"/>
      <c r="E49" s="249"/>
      <c r="F49" s="152" t="s">
        <v>26</v>
      </c>
      <c r="G49" s="153"/>
      <c r="H49" s="153"/>
      <c r="I49" s="153">
        <f>'SO.01.02 01 Pol'!G7</f>
        <v>0</v>
      </c>
      <c r="J49" s="148" t="str">
        <f>IF(I52=0,"",I49/I52*100)</f>
        <v/>
      </c>
    </row>
    <row r="50" spans="1:10" ht="25.5" customHeight="1" x14ac:dyDescent="0.2">
      <c r="A50" s="138"/>
      <c r="B50" s="140" t="s">
        <v>58</v>
      </c>
      <c r="C50" s="250" t="s">
        <v>59</v>
      </c>
      <c r="D50" s="251"/>
      <c r="E50" s="251"/>
      <c r="F50" s="154" t="s">
        <v>26</v>
      </c>
      <c r="G50" s="155"/>
      <c r="H50" s="155"/>
      <c r="I50" s="155">
        <f>'SO.01.02 01 Pol'!G10</f>
        <v>0</v>
      </c>
      <c r="J50" s="149" t="str">
        <f>IF(I52=0,"",I50/I52*100)</f>
        <v/>
      </c>
    </row>
    <row r="51" spans="1:10" ht="25.5" customHeight="1" x14ac:dyDescent="0.2">
      <c r="A51" s="138"/>
      <c r="B51" s="147" t="s">
        <v>60</v>
      </c>
      <c r="C51" s="237" t="s">
        <v>61</v>
      </c>
      <c r="D51" s="238"/>
      <c r="E51" s="238"/>
      <c r="F51" s="156" t="s">
        <v>27</v>
      </c>
      <c r="G51" s="157"/>
      <c r="H51" s="157"/>
      <c r="I51" s="157">
        <f>'SO.01.02 01 Pol'!G13</f>
        <v>0</v>
      </c>
      <c r="J51" s="150" t="str">
        <f>IF(I52=0,"",I51/I52*100)</f>
        <v/>
      </c>
    </row>
    <row r="52" spans="1:10" ht="25.5" customHeight="1" x14ac:dyDescent="0.2">
      <c r="A52" s="139"/>
      <c r="B52" s="143" t="s">
        <v>1</v>
      </c>
      <c r="C52" s="143"/>
      <c r="D52" s="144"/>
      <c r="E52" s="144"/>
      <c r="F52" s="158"/>
      <c r="G52" s="159"/>
      <c r="H52" s="159"/>
      <c r="I52" s="159">
        <f>SUM(I49:I51)</f>
        <v>0</v>
      </c>
      <c r="J52" s="151">
        <f>SUM(J49:J51)</f>
        <v>0</v>
      </c>
    </row>
    <row r="53" spans="1:10" x14ac:dyDescent="0.2">
      <c r="F53" s="103"/>
      <c r="G53" s="102"/>
      <c r="H53" s="103"/>
      <c r="I53" s="102"/>
      <c r="J53" s="104"/>
    </row>
    <row r="54" spans="1:10" x14ac:dyDescent="0.2">
      <c r="F54" s="103"/>
      <c r="G54" s="102"/>
      <c r="H54" s="103"/>
      <c r="I54" s="102"/>
      <c r="J54" s="104"/>
    </row>
    <row r="55" spans="1:10" x14ac:dyDescent="0.2">
      <c r="F55" s="103"/>
      <c r="G55" s="102"/>
      <c r="H55" s="103"/>
      <c r="I55" s="102"/>
      <c r="J55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51:E51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80" t="s">
        <v>8</v>
      </c>
      <c r="B2" s="79"/>
      <c r="C2" s="254"/>
      <c r="D2" s="254"/>
      <c r="E2" s="254"/>
      <c r="F2" s="254"/>
      <c r="G2" s="255"/>
    </row>
    <row r="3" spans="1:7" ht="24.95" customHeight="1" x14ac:dyDescent="0.2">
      <c r="A3" s="80" t="s">
        <v>9</v>
      </c>
      <c r="B3" s="79"/>
      <c r="C3" s="254"/>
      <c r="D3" s="254"/>
      <c r="E3" s="254"/>
      <c r="F3" s="254"/>
      <c r="G3" s="255"/>
    </row>
    <row r="4" spans="1:7" ht="24.95" customHeight="1" x14ac:dyDescent="0.2">
      <c r="A4" s="80" t="s">
        <v>10</v>
      </c>
      <c r="B4" s="79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8" t="s">
        <v>7</v>
      </c>
      <c r="B1" s="268"/>
      <c r="C1" s="268"/>
      <c r="D1" s="268"/>
      <c r="E1" s="268"/>
      <c r="F1" s="268"/>
      <c r="G1" s="268"/>
      <c r="AG1" t="s">
        <v>64</v>
      </c>
    </row>
    <row r="2" spans="1:60" ht="25.15" customHeight="1" x14ac:dyDescent="0.2">
      <c r="A2" s="162" t="s">
        <v>8</v>
      </c>
      <c r="B2" s="79" t="s">
        <v>49</v>
      </c>
      <c r="C2" s="269" t="s">
        <v>50</v>
      </c>
      <c r="D2" s="270"/>
      <c r="E2" s="270"/>
      <c r="F2" s="270"/>
      <c r="G2" s="271"/>
      <c r="AG2" t="s">
        <v>65</v>
      </c>
    </row>
    <row r="3" spans="1:60" ht="25.15" customHeight="1" x14ac:dyDescent="0.2">
      <c r="A3" s="162" t="s">
        <v>9</v>
      </c>
      <c r="B3" s="79" t="s">
        <v>45</v>
      </c>
      <c r="C3" s="269" t="s">
        <v>46</v>
      </c>
      <c r="D3" s="270"/>
      <c r="E3" s="270"/>
      <c r="F3" s="270"/>
      <c r="G3" s="271"/>
      <c r="AC3" s="101" t="s">
        <v>65</v>
      </c>
      <c r="AG3" t="s">
        <v>66</v>
      </c>
    </row>
    <row r="4" spans="1:60" ht="25.15" customHeight="1" x14ac:dyDescent="0.2">
      <c r="A4" s="163" t="s">
        <v>10</v>
      </c>
      <c r="B4" s="164" t="s">
        <v>43</v>
      </c>
      <c r="C4" s="272" t="s">
        <v>44</v>
      </c>
      <c r="D4" s="273"/>
      <c r="E4" s="273"/>
      <c r="F4" s="273"/>
      <c r="G4" s="274"/>
      <c r="AG4" t="s">
        <v>67</v>
      </c>
    </row>
    <row r="5" spans="1:60" x14ac:dyDescent="0.2">
      <c r="D5" s="161"/>
    </row>
    <row r="6" spans="1:60" ht="38.25" x14ac:dyDescent="0.2">
      <c r="A6" s="170" t="s">
        <v>68</v>
      </c>
      <c r="B6" s="168" t="s">
        <v>69</v>
      </c>
      <c r="C6" s="168" t="s">
        <v>70</v>
      </c>
      <c r="D6" s="169" t="s">
        <v>71</v>
      </c>
      <c r="E6" s="170" t="s">
        <v>72</v>
      </c>
      <c r="F6" s="165" t="s">
        <v>73</v>
      </c>
      <c r="G6" s="170" t="s">
        <v>31</v>
      </c>
      <c r="H6" s="171" t="s">
        <v>32</v>
      </c>
      <c r="I6" s="171" t="s">
        <v>74</v>
      </c>
      <c r="J6" s="171" t="s">
        <v>33</v>
      </c>
      <c r="K6" s="171" t="s">
        <v>75</v>
      </c>
      <c r="L6" s="171" t="s">
        <v>76</v>
      </c>
      <c r="M6" s="171" t="s">
        <v>77</v>
      </c>
      <c r="N6" s="171" t="s">
        <v>78</v>
      </c>
      <c r="O6" s="171" t="s">
        <v>79</v>
      </c>
      <c r="P6" s="171" t="s">
        <v>80</v>
      </c>
      <c r="Q6" s="171" t="s">
        <v>81</v>
      </c>
      <c r="R6" s="171" t="s">
        <v>82</v>
      </c>
      <c r="S6" s="171" t="s">
        <v>83</v>
      </c>
      <c r="T6" s="171" t="s">
        <v>84</v>
      </c>
      <c r="U6" s="171" t="s">
        <v>85</v>
      </c>
    </row>
    <row r="7" spans="1:60" x14ac:dyDescent="0.2">
      <c r="A7" s="172" t="s">
        <v>86</v>
      </c>
      <c r="B7" s="174" t="s">
        <v>56</v>
      </c>
      <c r="C7" s="175" t="s">
        <v>57</v>
      </c>
      <c r="D7" s="176"/>
      <c r="E7" s="182"/>
      <c r="F7" s="186"/>
      <c r="G7" s="186">
        <f>SUMIF(AG8:AG9,"&lt;&gt;NOR",G8:G9)</f>
        <v>0</v>
      </c>
      <c r="H7" s="186"/>
      <c r="I7" s="186">
        <f>SUM(I8:I9)</f>
        <v>0</v>
      </c>
      <c r="J7" s="186"/>
      <c r="K7" s="186">
        <f>SUM(K8:K9)</f>
        <v>0</v>
      </c>
      <c r="L7" s="186"/>
      <c r="M7" s="186">
        <f>SUM(M8:M9)</f>
        <v>0</v>
      </c>
      <c r="N7" s="186"/>
      <c r="O7" s="186">
        <f>SUM(O8:O9)</f>
        <v>0</v>
      </c>
      <c r="P7" s="186"/>
      <c r="Q7" s="186">
        <f>SUM(Q8:Q9)</f>
        <v>0</v>
      </c>
      <c r="R7" s="186"/>
      <c r="S7" s="186"/>
      <c r="T7" s="187"/>
      <c r="U7" s="186">
        <f>SUM(U8:U9)</f>
        <v>4.8600000000000003</v>
      </c>
      <c r="AG7" t="s">
        <v>87</v>
      </c>
    </row>
    <row r="8" spans="1:60" outlineLevel="1" x14ac:dyDescent="0.2">
      <c r="A8" s="167">
        <v>1</v>
      </c>
      <c r="B8" s="177" t="s">
        <v>88</v>
      </c>
      <c r="C8" s="204" t="s">
        <v>89</v>
      </c>
      <c r="D8" s="179" t="s">
        <v>90</v>
      </c>
      <c r="E8" s="183">
        <v>1.044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21</v>
      </c>
      <c r="M8" s="189">
        <f>G8*(1+L8/100)</f>
        <v>0</v>
      </c>
      <c r="N8" s="189">
        <v>0</v>
      </c>
      <c r="O8" s="189">
        <f>ROUND(E8*N8,2)</f>
        <v>0</v>
      </c>
      <c r="P8" s="189">
        <v>0</v>
      </c>
      <c r="Q8" s="189">
        <f>ROUND(E8*P8,2)</f>
        <v>0</v>
      </c>
      <c r="R8" s="189"/>
      <c r="S8" s="189"/>
      <c r="T8" s="190">
        <v>4.6550000000000002</v>
      </c>
      <c r="U8" s="189">
        <f>ROUND(E8*T8,2)</f>
        <v>4.8600000000000003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91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5" t="s">
        <v>92</v>
      </c>
      <c r="D9" s="180"/>
      <c r="E9" s="184">
        <v>1.044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89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93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86</v>
      </c>
      <c r="B10" s="178" t="s">
        <v>58</v>
      </c>
      <c r="C10" s="206" t="s">
        <v>59</v>
      </c>
      <c r="D10" s="181"/>
      <c r="E10" s="185"/>
      <c r="F10" s="191"/>
      <c r="G10" s="191">
        <f>SUMIF(AG11:AG12,"&lt;&gt;NOR",G11:G12)</f>
        <v>0</v>
      </c>
      <c r="H10" s="191"/>
      <c r="I10" s="191">
        <f>SUM(I11:I12)</f>
        <v>0</v>
      </c>
      <c r="J10" s="191"/>
      <c r="K10" s="191">
        <f>SUM(K11:K12)</f>
        <v>0</v>
      </c>
      <c r="L10" s="191"/>
      <c r="M10" s="191">
        <f>SUM(M11:M12)</f>
        <v>0</v>
      </c>
      <c r="N10" s="191"/>
      <c r="O10" s="191">
        <f>SUM(O11:O12)</f>
        <v>2.64</v>
      </c>
      <c r="P10" s="191"/>
      <c r="Q10" s="191">
        <f>SUM(Q11:Q12)</f>
        <v>0</v>
      </c>
      <c r="R10" s="191"/>
      <c r="S10" s="191"/>
      <c r="T10" s="192"/>
      <c r="U10" s="191">
        <f>SUM(U11:U12)</f>
        <v>0.5</v>
      </c>
      <c r="AG10" t="s">
        <v>87</v>
      </c>
    </row>
    <row r="11" spans="1:60" outlineLevel="1" x14ac:dyDescent="0.2">
      <c r="A11" s="167">
        <v>2</v>
      </c>
      <c r="B11" s="177" t="s">
        <v>94</v>
      </c>
      <c r="C11" s="204" t="s">
        <v>95</v>
      </c>
      <c r="D11" s="179" t="s">
        <v>90</v>
      </c>
      <c r="E11" s="183">
        <v>1.044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9">
        <v>2.5249999999999999</v>
      </c>
      <c r="O11" s="189">
        <f>ROUND(E11*N11,2)</f>
        <v>2.64</v>
      </c>
      <c r="P11" s="189">
        <v>0</v>
      </c>
      <c r="Q11" s="189">
        <f>ROUND(E11*P11,2)</f>
        <v>0</v>
      </c>
      <c r="R11" s="189"/>
      <c r="S11" s="189"/>
      <c r="T11" s="190">
        <v>0.47699999999999998</v>
      </c>
      <c r="U11" s="189">
        <f>ROUND(E11*T11,2)</f>
        <v>0.5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91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5" t="s">
        <v>96</v>
      </c>
      <c r="D12" s="180"/>
      <c r="E12" s="184">
        <v>1.044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90"/>
      <c r="U12" s="18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93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x14ac:dyDescent="0.2">
      <c r="A13" s="173" t="s">
        <v>86</v>
      </c>
      <c r="B13" s="178" t="s">
        <v>60</v>
      </c>
      <c r="C13" s="206" t="s">
        <v>61</v>
      </c>
      <c r="D13" s="181"/>
      <c r="E13" s="185"/>
      <c r="F13" s="191"/>
      <c r="G13" s="191">
        <f>SUMIF(AG14:AG19,"&lt;&gt;NOR",G14:G19)</f>
        <v>0</v>
      </c>
      <c r="H13" s="191"/>
      <c r="I13" s="191">
        <f>SUM(I14:I19)</f>
        <v>0</v>
      </c>
      <c r="J13" s="191"/>
      <c r="K13" s="191">
        <f>SUM(K14:K19)</f>
        <v>0</v>
      </c>
      <c r="L13" s="191"/>
      <c r="M13" s="191">
        <f>SUM(M14:M19)</f>
        <v>0</v>
      </c>
      <c r="N13" s="191"/>
      <c r="O13" s="191">
        <f>SUM(O14:O19)</f>
        <v>0</v>
      </c>
      <c r="P13" s="191"/>
      <c r="Q13" s="191">
        <f>SUM(Q14:Q19)</f>
        <v>1.1000000000000001</v>
      </c>
      <c r="R13" s="191"/>
      <c r="S13" s="191"/>
      <c r="T13" s="192"/>
      <c r="U13" s="191">
        <f>SUM(U14:U19)</f>
        <v>72.53</v>
      </c>
      <c r="AG13" t="s">
        <v>87</v>
      </c>
    </row>
    <row r="14" spans="1:60" outlineLevel="1" x14ac:dyDescent="0.2">
      <c r="A14" s="167">
        <v>3</v>
      </c>
      <c r="B14" s="177" t="s">
        <v>97</v>
      </c>
      <c r="C14" s="204" t="s">
        <v>98</v>
      </c>
      <c r="D14" s="179" t="s">
        <v>99</v>
      </c>
      <c r="E14" s="183">
        <v>94</v>
      </c>
      <c r="F14" s="188"/>
      <c r="G14" s="189">
        <f>ROUND(E14*F14,2)</f>
        <v>0</v>
      </c>
      <c r="H14" s="188"/>
      <c r="I14" s="189">
        <f>ROUND(E14*H14,2)</f>
        <v>0</v>
      </c>
      <c r="J14" s="188"/>
      <c r="K14" s="189">
        <f>ROUND(E14*J14,2)</f>
        <v>0</v>
      </c>
      <c r="L14" s="189">
        <v>21</v>
      </c>
      <c r="M14" s="189">
        <f>G14*(1+L14/100)</f>
        <v>0</v>
      </c>
      <c r="N14" s="189">
        <v>0</v>
      </c>
      <c r="O14" s="189">
        <f>ROUND(E14*N14,2)</f>
        <v>0</v>
      </c>
      <c r="P14" s="189">
        <v>0</v>
      </c>
      <c r="Q14" s="189">
        <f>ROUND(E14*P14,2)</f>
        <v>0</v>
      </c>
      <c r="R14" s="189"/>
      <c r="S14" s="189"/>
      <c r="T14" s="190">
        <v>0.41</v>
      </c>
      <c r="U14" s="189">
        <f>ROUND(E14*T14,2)</f>
        <v>38.54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91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5" t="s">
        <v>100</v>
      </c>
      <c r="D15" s="180"/>
      <c r="E15" s="184">
        <v>94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89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93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4</v>
      </c>
      <c r="B16" s="177" t="s">
        <v>101</v>
      </c>
      <c r="C16" s="204" t="s">
        <v>102</v>
      </c>
      <c r="D16" s="179" t="s">
        <v>99</v>
      </c>
      <c r="E16" s="183">
        <v>118.44</v>
      </c>
      <c r="F16" s="188"/>
      <c r="G16" s="189">
        <f>ROUND(E16*F16,2)</f>
        <v>0</v>
      </c>
      <c r="H16" s="188"/>
      <c r="I16" s="189">
        <f>ROUND(E16*H16,2)</f>
        <v>0</v>
      </c>
      <c r="J16" s="188"/>
      <c r="K16" s="189">
        <f>ROUND(E16*J16,2)</f>
        <v>0</v>
      </c>
      <c r="L16" s="189">
        <v>21</v>
      </c>
      <c r="M16" s="189">
        <f>G16*(1+L16/100)</f>
        <v>0</v>
      </c>
      <c r="N16" s="189">
        <v>0</v>
      </c>
      <c r="O16" s="189">
        <f>ROUND(E16*N16,2)</f>
        <v>0</v>
      </c>
      <c r="P16" s="189">
        <v>9.2499999999999995E-3</v>
      </c>
      <c r="Q16" s="189">
        <f>ROUND(E16*P16,2)</f>
        <v>1.1000000000000001</v>
      </c>
      <c r="R16" s="189"/>
      <c r="S16" s="189"/>
      <c r="T16" s="190">
        <v>0.28699999999999998</v>
      </c>
      <c r="U16" s="189">
        <f>ROUND(E16*T16,2)</f>
        <v>33.99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91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5" t="s">
        <v>103</v>
      </c>
      <c r="D17" s="180"/>
      <c r="E17" s="184">
        <v>118.44</v>
      </c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90"/>
      <c r="U17" s="189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93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5</v>
      </c>
      <c r="B18" s="177" t="s">
        <v>104</v>
      </c>
      <c r="C18" s="204" t="s">
        <v>105</v>
      </c>
      <c r="D18" s="179" t="s">
        <v>106</v>
      </c>
      <c r="E18" s="183">
        <v>52.7</v>
      </c>
      <c r="F18" s="188"/>
      <c r="G18" s="189">
        <f>ROUND(E18*F18,2)</f>
        <v>0</v>
      </c>
      <c r="H18" s="188"/>
      <c r="I18" s="189">
        <f>ROUND(E18*H18,2)</f>
        <v>0</v>
      </c>
      <c r="J18" s="188"/>
      <c r="K18" s="189">
        <f>ROUND(E18*J18,2)</f>
        <v>0</v>
      </c>
      <c r="L18" s="189">
        <v>21</v>
      </c>
      <c r="M18" s="189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89"/>
      <c r="S18" s="189"/>
      <c r="T18" s="190">
        <v>0</v>
      </c>
      <c r="U18" s="189">
        <f>ROUND(E18*T18,2)</f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107</v>
      </c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93"/>
      <c r="B19" s="194"/>
      <c r="C19" s="207" t="s">
        <v>108</v>
      </c>
      <c r="D19" s="195"/>
      <c r="E19" s="196">
        <v>52.7</v>
      </c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8"/>
      <c r="U19" s="197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93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x14ac:dyDescent="0.2">
      <c r="A20" s="6"/>
      <c r="B20" s="7" t="s">
        <v>109</v>
      </c>
      <c r="C20" s="208" t="s">
        <v>109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E20">
        <v>15</v>
      </c>
      <c r="AF20">
        <v>21</v>
      </c>
    </row>
    <row r="21" spans="1:60" x14ac:dyDescent="0.2">
      <c r="A21" s="199"/>
      <c r="B21" s="200" t="s">
        <v>31</v>
      </c>
      <c r="C21" s="209" t="s">
        <v>109</v>
      </c>
      <c r="D21" s="201"/>
      <c r="E21" s="202"/>
      <c r="F21" s="202"/>
      <c r="G21" s="203">
        <f>G7+G10+G13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E21">
        <f>SUMIF(L7:L19,AE20,G7:G19)</f>
        <v>0</v>
      </c>
      <c r="AF21">
        <f>SUMIF(L7:L19,AF20,G7:G19)</f>
        <v>0</v>
      </c>
      <c r="AG21" t="s">
        <v>110</v>
      </c>
    </row>
    <row r="22" spans="1:60" x14ac:dyDescent="0.2">
      <c r="A22" s="6"/>
      <c r="B22" s="7" t="s">
        <v>109</v>
      </c>
      <c r="C22" s="208" t="s">
        <v>109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109</v>
      </c>
      <c r="C23" s="208" t="s">
        <v>109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75" t="s">
        <v>111</v>
      </c>
      <c r="B24" s="275"/>
      <c r="C24" s="276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56"/>
      <c r="B25" s="257"/>
      <c r="C25" s="258"/>
      <c r="D25" s="257"/>
      <c r="E25" s="257"/>
      <c r="F25" s="257"/>
      <c r="G25" s="25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G25" t="s">
        <v>112</v>
      </c>
    </row>
    <row r="26" spans="1:60" x14ac:dyDescent="0.2">
      <c r="A26" s="260"/>
      <c r="B26" s="261"/>
      <c r="C26" s="262"/>
      <c r="D26" s="261"/>
      <c r="E26" s="261"/>
      <c r="F26" s="261"/>
      <c r="G26" s="26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60"/>
      <c r="B27" s="261"/>
      <c r="C27" s="262"/>
      <c r="D27" s="261"/>
      <c r="E27" s="261"/>
      <c r="F27" s="261"/>
      <c r="G27" s="26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60"/>
      <c r="B28" s="261"/>
      <c r="C28" s="262"/>
      <c r="D28" s="261"/>
      <c r="E28" s="261"/>
      <c r="F28" s="261"/>
      <c r="G28" s="26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64"/>
      <c r="B29" s="265"/>
      <c r="C29" s="266"/>
      <c r="D29" s="265"/>
      <c r="E29" s="265"/>
      <c r="F29" s="265"/>
      <c r="G29" s="26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109</v>
      </c>
      <c r="C30" s="208" t="s">
        <v>109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10"/>
      <c r="D31" s="161"/>
      <c r="AG31" t="s">
        <v>113</v>
      </c>
    </row>
    <row r="32" spans="1:60" x14ac:dyDescent="0.2">
      <c r="D32" s="161"/>
    </row>
    <row r="33" spans="4:4" x14ac:dyDescent="0.2">
      <c r="D33" s="161"/>
    </row>
    <row r="34" spans="4:4" x14ac:dyDescent="0.2">
      <c r="D34" s="161"/>
    </row>
    <row r="35" spans="4:4" x14ac:dyDescent="0.2">
      <c r="D35" s="161"/>
    </row>
    <row r="36" spans="4:4" x14ac:dyDescent="0.2">
      <c r="D36" s="161"/>
    </row>
    <row r="37" spans="4:4" x14ac:dyDescent="0.2">
      <c r="D37" s="161"/>
    </row>
    <row r="38" spans="4:4" x14ac:dyDescent="0.2">
      <c r="D38" s="161"/>
    </row>
    <row r="39" spans="4:4" x14ac:dyDescent="0.2">
      <c r="D39" s="161"/>
    </row>
    <row r="40" spans="4:4" x14ac:dyDescent="0.2">
      <c r="D40" s="161"/>
    </row>
    <row r="41" spans="4:4" x14ac:dyDescent="0.2">
      <c r="D41" s="161"/>
    </row>
    <row r="42" spans="4:4" x14ac:dyDescent="0.2">
      <c r="D42" s="161"/>
    </row>
    <row r="43" spans="4:4" x14ac:dyDescent="0.2">
      <c r="D43" s="161"/>
    </row>
    <row r="44" spans="4:4" x14ac:dyDescent="0.2">
      <c r="D44" s="161"/>
    </row>
    <row r="45" spans="4:4" x14ac:dyDescent="0.2">
      <c r="D45" s="161"/>
    </row>
    <row r="46" spans="4:4" x14ac:dyDescent="0.2">
      <c r="D46" s="161"/>
    </row>
    <row r="47" spans="4:4" x14ac:dyDescent="0.2">
      <c r="D47" s="161"/>
    </row>
    <row r="48" spans="4:4" x14ac:dyDescent="0.2">
      <c r="D48" s="161"/>
    </row>
    <row r="49" spans="4:4" x14ac:dyDescent="0.2">
      <c r="D49" s="161"/>
    </row>
    <row r="50" spans="4:4" x14ac:dyDescent="0.2">
      <c r="D50" s="161"/>
    </row>
    <row r="51" spans="4:4" x14ac:dyDescent="0.2">
      <c r="D51" s="161"/>
    </row>
    <row r="52" spans="4:4" x14ac:dyDescent="0.2">
      <c r="D52" s="161"/>
    </row>
    <row r="53" spans="4:4" x14ac:dyDescent="0.2">
      <c r="D53" s="161"/>
    </row>
    <row r="54" spans="4:4" x14ac:dyDescent="0.2">
      <c r="D54" s="161"/>
    </row>
    <row r="55" spans="4:4" x14ac:dyDescent="0.2">
      <c r="D55" s="161"/>
    </row>
    <row r="56" spans="4:4" x14ac:dyDescent="0.2">
      <c r="D56" s="161"/>
    </row>
    <row r="57" spans="4:4" x14ac:dyDescent="0.2">
      <c r="D57" s="161"/>
    </row>
    <row r="58" spans="4:4" x14ac:dyDescent="0.2">
      <c r="D58" s="161"/>
    </row>
    <row r="59" spans="4:4" x14ac:dyDescent="0.2">
      <c r="D59" s="161"/>
    </row>
    <row r="60" spans="4:4" x14ac:dyDescent="0.2">
      <c r="D60" s="161"/>
    </row>
    <row r="61" spans="4:4" x14ac:dyDescent="0.2">
      <c r="D61" s="161"/>
    </row>
    <row r="62" spans="4:4" x14ac:dyDescent="0.2">
      <c r="D62" s="161"/>
    </row>
    <row r="63" spans="4:4" x14ac:dyDescent="0.2">
      <c r="D63" s="161"/>
    </row>
    <row r="64" spans="4:4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SO.01.02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'SO.01.02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2017-05-29T12:18:32Z</dcterms:modified>
</cp:coreProperties>
</file>